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ook\Desktop\"/>
    </mc:Choice>
  </mc:AlternateContent>
  <xr:revisionPtr revIDLastSave="0" documentId="13_ncr:1_{B806C982-9DF4-4967-9D85-309D4151A16C}" xr6:coauthVersionLast="45" xr6:coauthVersionMax="45" xr10:uidLastSave="{00000000-0000-0000-0000-000000000000}"/>
  <bookViews>
    <workbookView xWindow="30960" yWindow="2655" windowWidth="22665" windowHeight="12960" xr2:uid="{C9D6F59F-C8EE-42A3-BAD9-B41AFCA85462}"/>
  </bookViews>
  <sheets>
    <sheet name="Voorbeelden" sheetId="1" r:id="rId1"/>
    <sheet name="Berekening Verzuimverzekeraar" sheetId="3" r:id="rId2"/>
    <sheet name="Berekening Eigen risicodrager " sheetId="2" r:id="rId3"/>
  </sheets>
  <definedNames>
    <definedName name="_xlnm.Print_Area" localSheetId="2">'Berekening Eigen risicodrager '!$B$1:$G$25</definedName>
    <definedName name="_xlnm.Print_Area" localSheetId="1">'Berekening Verzuimverzekeraar'!$B$1:$G$22</definedName>
    <definedName name="_xlnm.Print_Area" localSheetId="0">Voorbeelden!$B$1:$H$44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F34" i="1"/>
  <c r="C43" i="1" l="1"/>
  <c r="C11" i="3"/>
  <c r="G11" i="3" s="1"/>
  <c r="F11" i="3"/>
  <c r="C20" i="3" l="1"/>
  <c r="C18" i="2" l="1"/>
  <c r="C18" i="3"/>
  <c r="C17" i="3"/>
  <c r="C19" i="3"/>
  <c r="C19" i="2"/>
  <c r="C17" i="2"/>
  <c r="C21" i="2" l="1"/>
  <c r="C13" i="2" s="1"/>
  <c r="C21" i="3"/>
  <c r="C13" i="3" s="1"/>
  <c r="F8" i="3"/>
  <c r="F13" i="3" l="1"/>
  <c r="F13" i="2"/>
  <c r="C9" i="3"/>
  <c r="F7" i="3"/>
  <c r="F9" i="3" s="1"/>
  <c r="F6" i="2" l="1"/>
  <c r="C8" i="2"/>
  <c r="F8" i="2" l="1"/>
  <c r="F36" i="1"/>
  <c r="C36" i="1"/>
  <c r="F27" i="1"/>
  <c r="F19" i="1"/>
  <c r="F11" i="1"/>
  <c r="C42" i="1"/>
  <c r="C41" i="1"/>
  <c r="C40" i="1"/>
  <c r="C11" i="1"/>
  <c r="C19" i="1"/>
  <c r="C27" i="1"/>
  <c r="F33" i="1"/>
  <c r="C33" i="1"/>
  <c r="F24" i="1"/>
  <c r="C24" i="1"/>
  <c r="F16" i="1"/>
  <c r="C16" i="1"/>
  <c r="F8" i="1"/>
  <c r="C8" i="1"/>
  <c r="C9" i="2" l="1"/>
  <c r="C11" i="2" s="1"/>
  <c r="F9" i="2"/>
  <c r="F11" i="2" s="1"/>
  <c r="H11" i="1"/>
  <c r="H36" i="1"/>
  <c r="H27" i="1"/>
  <c r="H19" i="1"/>
  <c r="G11" i="2" l="1"/>
</calcChain>
</file>

<file path=xl/sharedStrings.xml><?xml version="1.0" encoding="utf-8"?>
<sst xmlns="http://schemas.openxmlformats.org/spreadsheetml/2006/main" count="143" uniqueCount="44">
  <si>
    <t>3 maanden</t>
  </si>
  <si>
    <t>9 maanden</t>
  </si>
  <si>
    <t>Voorbeeld 1</t>
  </si>
  <si>
    <t>Dekking verzuim verzekering</t>
  </si>
  <si>
    <t>Dekking in € per maand</t>
  </si>
  <si>
    <t>Dossierkosten hulp aanbieder</t>
  </si>
  <si>
    <t>Besparing kosten</t>
  </si>
  <si>
    <t xml:space="preserve"> </t>
  </si>
  <si>
    <t>Voorbeeld 2</t>
  </si>
  <si>
    <t>Voorbeeld 3</t>
  </si>
  <si>
    <t>Vitaliteitsgroep</t>
  </si>
  <si>
    <t>Kosten vervanging</t>
  </si>
  <si>
    <t>Verlies productie/dienst</t>
  </si>
  <si>
    <t>Kosten arbodienstverlening</t>
  </si>
  <si>
    <t>Verzuimbegeleiding</t>
  </si>
  <si>
    <t>Eigen risico drager</t>
  </si>
  <si>
    <t>Investering all-in herstel programma BOC</t>
  </si>
  <si>
    <t>Overige verzuimkosten per maand:</t>
  </si>
  <si>
    <t>Overige kosten langdurig verzuim</t>
  </si>
  <si>
    <t>Overige kosten langdurig verzuim: Bron MKB service desk</t>
  </si>
  <si>
    <t>Financiële voordelen voor verzuimverzekeraar bij inschakelen Vitaliteitsgroep bij langdurig psychisch verzuim</t>
  </si>
  <si>
    <t>Financiële voordelen voor eigen risicodrager bij inschakelen Vitaliteitsgroep bij langdurig psychisch verzuim</t>
  </si>
  <si>
    <t>Overige kosten langdurig verzuim per maand</t>
  </si>
  <si>
    <t>Kosten inclusief all-in intensief herstel programma 3 maanden</t>
  </si>
  <si>
    <t>Kosten 9 maanden</t>
  </si>
  <si>
    <t>Salaris exclusief WGL per maand</t>
  </si>
  <si>
    <t>Salaris exclusief WGL  per maand</t>
  </si>
  <si>
    <t>info@vitaliteitsgroep.nl</t>
  </si>
  <si>
    <t>088 - 2010 500</t>
  </si>
  <si>
    <t>Traditionele circuit ( info TNO CBS)</t>
  </si>
  <si>
    <t>In deze berekening is er geen rekening gehouden met:</t>
  </si>
  <si>
    <t>- eventuele WGA verzekering, instroom 2e ziektejaar en evt. ziektewet verzekering.</t>
  </si>
  <si>
    <t>per maand</t>
  </si>
  <si>
    <t>(v/h salaris)</t>
  </si>
  <si>
    <t>(per dag)</t>
  </si>
  <si>
    <t>Overige kosten t.b.v. de werkgever en/of verzekeraar</t>
  </si>
  <si>
    <t>Resterende kosten t.b.v. de werkgever en/of verzekeraar</t>
  </si>
  <si>
    <t>Kosten verzekeraar</t>
  </si>
  <si>
    <t>Kosten werkgever/eigen risicodrager</t>
  </si>
  <si>
    <t>Kosten vervanging                (advies bron 100%)</t>
  </si>
  <si>
    <t>Verlies productie/dienst   (advies bron 43 p/dag)</t>
  </si>
  <si>
    <t>Verzuimbegeleiding           (advies bron 165 p/mnd)</t>
  </si>
  <si>
    <t>Resterende kosten t.b.v. de werkgever/eigen risicodrager</t>
  </si>
  <si>
    <t>versie 20200205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</si>
</sst>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\ #,##0;[Red]&quot;€&quot;\ \-#,##0"/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 [$€-413]\ * #,##0.00_ ;_ [$€-413]\ * \-#,##0.00_ ;_ [$€-413]\ * &quot;-&quot;??_ ;_ @_ "/>
    <numFmt numFmtId="166" formatCode="_ [$€-413]\ * #,##0_ ;_ [$€-413]\ * \-#,##0_ ;_ [$€-413]\ * &quot;-&quot;??_ ;_ @_ "/>
    <numFmt numFmtId="167" formatCode="_ &quot;€&quot;\ * #,##0_ ;_ &quot;€&quot;\ * \-#,##0_ ;_ &quot;€&quot;\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1F497D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166" fontId="0" fillId="3" borderId="5" xfId="1" applyNumberFormat="1" applyFont="1" applyFill="1" applyBorder="1" applyAlignment="1" applyProtection="1">
      <alignment horizontal="center"/>
      <protection locked="0" hidden="1"/>
    </xf>
    <xf numFmtId="167" fontId="0" fillId="3" borderId="5" xfId="2" applyNumberFormat="1" applyFont="1" applyFill="1" applyBorder="1" applyAlignment="1" applyProtection="1">
      <protection locked="0" hidden="1"/>
    </xf>
    <xf numFmtId="9" fontId="0" fillId="3" borderId="5" xfId="3" applyFont="1" applyFill="1" applyBorder="1" applyAlignment="1" applyProtection="1">
      <protection locked="0"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167" fontId="0" fillId="0" borderId="11" xfId="2" applyNumberFormat="1" applyFont="1" applyBorder="1" applyAlignment="1" applyProtection="1">
      <protection hidden="1"/>
    </xf>
    <xf numFmtId="0" fontId="0" fillId="0" borderId="11" xfId="0" applyBorder="1" applyProtection="1">
      <protection hidden="1"/>
    </xf>
    <xf numFmtId="0" fontId="5" fillId="0" borderId="11" xfId="0" applyFont="1" applyBorder="1" applyProtection="1">
      <protection hidden="1"/>
    </xf>
    <xf numFmtId="167" fontId="0" fillId="0" borderId="11" xfId="2" applyNumberFormat="1" applyFont="1" applyBorder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5" fillId="0" borderId="13" xfId="0" applyFont="1" applyBorder="1" applyProtection="1">
      <protection hidden="1"/>
    </xf>
    <xf numFmtId="9" fontId="0" fillId="0" borderId="14" xfId="3" applyFont="1" applyBorder="1" applyAlignment="1" applyProtection="1">
      <protection hidden="1"/>
    </xf>
    <xf numFmtId="9" fontId="0" fillId="0" borderId="14" xfId="0" applyNumberFormat="1" applyBorder="1" applyProtection="1">
      <protection hidden="1"/>
    </xf>
    <xf numFmtId="0" fontId="5" fillId="0" borderId="14" xfId="0" applyFont="1" applyBorder="1" applyProtection="1">
      <protection hidden="1"/>
    </xf>
    <xf numFmtId="9" fontId="0" fillId="0" borderId="14" xfId="3" applyFont="1" applyBorder="1" applyAlignment="1" applyProtection="1">
      <alignment horizontal="right"/>
      <protection hidden="1"/>
    </xf>
    <xf numFmtId="0" fontId="0" fillId="0" borderId="14" xfId="0" applyBorder="1" applyProtection="1">
      <protection hidden="1"/>
    </xf>
    <xf numFmtId="0" fontId="10" fillId="0" borderId="15" xfId="0" applyFont="1" applyBorder="1" applyAlignment="1" applyProtection="1">
      <alignment horizontal="center"/>
      <protection hidden="1"/>
    </xf>
    <xf numFmtId="167" fontId="0" fillId="0" borderId="14" xfId="2" applyNumberFormat="1" applyFont="1" applyBorder="1" applyAlignment="1" applyProtection="1">
      <protection hidden="1"/>
    </xf>
    <xf numFmtId="167" fontId="0" fillId="0" borderId="14" xfId="2" applyNumberFormat="1" applyFont="1" applyBorder="1" applyAlignment="1" applyProtection="1">
      <alignment horizontal="center"/>
      <protection hidden="1"/>
    </xf>
    <xf numFmtId="164" fontId="0" fillId="0" borderId="14" xfId="1" applyNumberFormat="1" applyFont="1" applyBorder="1" applyAlignment="1" applyProtection="1">
      <protection hidden="1"/>
    </xf>
    <xf numFmtId="166" fontId="0" fillId="0" borderId="14" xfId="1" applyNumberFormat="1" applyFont="1" applyBorder="1" applyAlignment="1" applyProtection="1">
      <protection hidden="1"/>
    </xf>
    <xf numFmtId="0" fontId="7" fillId="0" borderId="16" xfId="0" applyFont="1" applyBorder="1" applyProtection="1">
      <protection hidden="1"/>
    </xf>
    <xf numFmtId="166" fontId="2" fillId="0" borderId="17" xfId="1" applyNumberFormat="1" applyFont="1" applyBorder="1" applyAlignment="1" applyProtection="1">
      <protection hidden="1"/>
    </xf>
    <xf numFmtId="0" fontId="2" fillId="0" borderId="17" xfId="0" applyFont="1" applyBorder="1" applyProtection="1">
      <protection hidden="1"/>
    </xf>
    <xf numFmtId="0" fontId="7" fillId="0" borderId="17" xfId="0" applyFont="1" applyBorder="1" applyProtection="1">
      <protection hidden="1"/>
    </xf>
    <xf numFmtId="167" fontId="2" fillId="0" borderId="17" xfId="2" applyNumberFormat="1" applyFont="1" applyBorder="1" applyAlignment="1" applyProtection="1">
      <alignment horizontal="center"/>
      <protection hidden="1"/>
    </xf>
    <xf numFmtId="166" fontId="10" fillId="0" borderId="18" xfId="1" applyNumberFormat="1" applyFont="1" applyBorder="1" applyAlignment="1" applyProtection="1">
      <alignment horizontal="center"/>
      <protection hidden="1"/>
    </xf>
    <xf numFmtId="164" fontId="0" fillId="0" borderId="0" xfId="1" applyNumberFormat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164" fontId="0" fillId="0" borderId="14" xfId="1" applyNumberFormat="1" applyFont="1" applyBorder="1" applyAlignment="1" applyProtection="1">
      <alignment horizontal="center"/>
      <protection hidden="1"/>
    </xf>
    <xf numFmtId="167" fontId="10" fillId="0" borderId="18" xfId="2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165" fontId="0" fillId="0" borderId="14" xfId="2" applyNumberFormat="1" applyFont="1" applyBorder="1" applyAlignment="1" applyProtection="1">
      <alignment horizontal="center"/>
      <protection hidden="1"/>
    </xf>
    <xf numFmtId="166" fontId="0" fillId="0" borderId="14" xfId="1" applyNumberFormat="1" applyFont="1" applyBorder="1" applyAlignment="1" applyProtection="1">
      <alignment horizontal="center"/>
      <protection hidden="1"/>
    </xf>
    <xf numFmtId="167" fontId="10" fillId="0" borderId="15" xfId="2" applyNumberFormat="1" applyFont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166" fontId="0" fillId="0" borderId="11" xfId="1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164" fontId="0" fillId="0" borderId="3" xfId="1" applyNumberFormat="1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164" fontId="0" fillId="0" borderId="6" xfId="1" applyNumberFormat="1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164" fontId="2" fillId="0" borderId="9" xfId="1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16" fillId="0" borderId="0" xfId="0" applyFont="1" applyAlignment="1">
      <alignment horizontal="right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6" fontId="15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2" fillId="0" borderId="1" xfId="0" applyFont="1" applyBorder="1" applyProtection="1">
      <protection hidden="1"/>
    </xf>
    <xf numFmtId="164" fontId="2" fillId="0" borderId="2" xfId="1" applyNumberFormat="1" applyFont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Protection="1">
      <protection hidden="1"/>
    </xf>
    <xf numFmtId="0" fontId="0" fillId="0" borderId="5" xfId="0" applyBorder="1" applyProtection="1">
      <protection hidden="1"/>
    </xf>
    <xf numFmtId="0" fontId="5" fillId="0" borderId="5" xfId="0" applyFont="1" applyBorder="1" applyProtection="1">
      <protection hidden="1"/>
    </xf>
    <xf numFmtId="167" fontId="0" fillId="0" borderId="5" xfId="2" applyNumberFormat="1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horizontal="center"/>
      <protection hidden="1"/>
    </xf>
    <xf numFmtId="9" fontId="0" fillId="0" borderId="5" xfId="3" applyFont="1" applyBorder="1" applyAlignment="1" applyProtection="1">
      <alignment horizontal="right"/>
      <protection hidden="1"/>
    </xf>
    <xf numFmtId="9" fontId="0" fillId="0" borderId="5" xfId="0" applyNumberFormat="1" applyBorder="1" applyProtection="1">
      <protection hidden="1"/>
    </xf>
    <xf numFmtId="0" fontId="7" fillId="0" borderId="7" xfId="0" applyFont="1" applyBorder="1" applyProtection="1">
      <protection hidden="1"/>
    </xf>
    <xf numFmtId="167" fontId="2" fillId="0" borderId="8" xfId="2" applyNumberFormat="1" applyFont="1" applyBorder="1" applyAlignment="1" applyProtection="1">
      <alignment horizontal="center"/>
      <protection hidden="1"/>
    </xf>
    <xf numFmtId="0" fontId="2" fillId="0" borderId="8" xfId="0" applyFont="1" applyBorder="1" applyProtection="1">
      <protection hidden="1"/>
    </xf>
    <xf numFmtId="0" fontId="7" fillId="0" borderId="8" xfId="0" applyFont="1" applyBorder="1" applyProtection="1">
      <protection hidden="1"/>
    </xf>
    <xf numFmtId="167" fontId="10" fillId="0" borderId="9" xfId="2" applyNumberFormat="1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167" fontId="2" fillId="0" borderId="0" xfId="2" applyNumberFormat="1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167" fontId="10" fillId="0" borderId="0" xfId="2" applyNumberFormat="1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Protection="1">
      <protection hidden="1"/>
    </xf>
    <xf numFmtId="0" fontId="11" fillId="0" borderId="0" xfId="4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7" fontId="0" fillId="0" borderId="5" xfId="2" applyNumberFormat="1" applyFont="1" applyBorder="1" applyAlignment="1" applyProtection="1">
      <protection hidden="1"/>
    </xf>
    <xf numFmtId="166" fontId="0" fillId="0" borderId="5" xfId="1" applyNumberFormat="1" applyFont="1" applyBorder="1" applyAlignment="1" applyProtection="1">
      <protection hidden="1"/>
    </xf>
    <xf numFmtId="166" fontId="2" fillId="0" borderId="8" xfId="1" applyNumberFormat="1" applyFont="1" applyBorder="1" applyAlignment="1" applyProtection="1">
      <protection hidden="1"/>
    </xf>
    <xf numFmtId="166" fontId="10" fillId="0" borderId="9" xfId="1" applyNumberFormat="1" applyFont="1" applyBorder="1" applyAlignment="1" applyProtection="1">
      <alignment horizontal="center"/>
      <protection hidden="1"/>
    </xf>
    <xf numFmtId="164" fontId="0" fillId="0" borderId="0" xfId="1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7" fillId="0" borderId="19" xfId="0" applyFont="1" applyBorder="1" applyProtection="1">
      <protection hidden="1"/>
    </xf>
    <xf numFmtId="166" fontId="2" fillId="0" borderId="20" xfId="1" applyNumberFormat="1" applyFont="1" applyBorder="1" applyAlignment="1" applyProtection="1">
      <protection hidden="1"/>
    </xf>
    <xf numFmtId="0" fontId="2" fillId="0" borderId="20" xfId="0" applyFont="1" applyBorder="1" applyProtection="1">
      <protection hidden="1"/>
    </xf>
    <xf numFmtId="0" fontId="7" fillId="0" borderId="20" xfId="0" applyFont="1" applyBorder="1" applyProtection="1">
      <protection hidden="1"/>
    </xf>
    <xf numFmtId="167" fontId="2" fillId="0" borderId="20" xfId="2" applyNumberFormat="1" applyFont="1" applyBorder="1" applyAlignment="1" applyProtection="1">
      <alignment horizontal="center"/>
      <protection hidden="1"/>
    </xf>
    <xf numFmtId="166" fontId="6" fillId="0" borderId="21" xfId="1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164" fontId="2" fillId="0" borderId="3" xfId="1" applyNumberFormat="1" applyFont="1" applyBorder="1" applyAlignment="1" applyProtection="1">
      <alignment horizontal="center"/>
      <protection hidden="1"/>
    </xf>
    <xf numFmtId="164" fontId="0" fillId="0" borderId="5" xfId="1" applyNumberFormat="1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vertical="center" wrapText="1"/>
      <protection hidden="1"/>
    </xf>
    <xf numFmtId="164" fontId="17" fillId="0" borderId="5" xfId="1" applyNumberFormat="1" applyFont="1" applyBorder="1" applyAlignment="1" applyProtection="1">
      <alignment horizontal="center" vertical="center" wrapText="1"/>
      <protection hidden="1"/>
    </xf>
    <xf numFmtId="9" fontId="0" fillId="3" borderId="3" xfId="0" applyNumberFormat="1" applyFill="1" applyBorder="1" applyProtection="1">
      <protection locked="0" hidden="1"/>
    </xf>
    <xf numFmtId="42" fontId="0" fillId="3" borderId="9" xfId="0" applyNumberFormat="1" applyFill="1" applyBorder="1" applyProtection="1">
      <protection locked="0" hidden="1"/>
    </xf>
    <xf numFmtId="166" fontId="10" fillId="0" borderId="20" xfId="1" applyNumberFormat="1" applyFont="1" applyBorder="1" applyAlignment="1" applyProtection="1">
      <alignment horizontal="center"/>
      <protection hidden="1"/>
    </xf>
    <xf numFmtId="167" fontId="10" fillId="0" borderId="20" xfId="2" applyNumberFormat="1" applyFont="1" applyBorder="1" applyAlignment="1" applyProtection="1">
      <alignment horizontal="center"/>
      <protection hidden="1"/>
    </xf>
    <xf numFmtId="164" fontId="0" fillId="3" borderId="6" xfId="1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Protection="1"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13" fillId="0" borderId="0" xfId="0" applyFont="1" applyFill="1" applyBorder="1" applyAlignment="1">
      <alignment vertical="center" wrapText="1"/>
    </xf>
    <xf numFmtId="0" fontId="0" fillId="0" borderId="0" xfId="0" quotePrefix="1" applyFont="1" applyFill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19" fillId="0" borderId="0" xfId="0" applyFont="1"/>
  </cellXfs>
  <cellStyles count="5">
    <cellStyle name="Hyperlink" xfId="4" builtinId="8"/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</xdr:colOff>
      <xdr:row>37</xdr:row>
      <xdr:rowOff>62866</xdr:rowOff>
    </xdr:from>
    <xdr:to>
      <xdr:col>8</xdr:col>
      <xdr:colOff>22214</xdr:colOff>
      <xdr:row>43</xdr:row>
      <xdr:rowOff>76200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249B0F1-422A-4872-BBD5-5AA0753D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3415" y="6920866"/>
          <a:ext cx="2201534" cy="1099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14</xdr:row>
      <xdr:rowOff>49530</xdr:rowOff>
    </xdr:from>
    <xdr:to>
      <xdr:col>7</xdr:col>
      <xdr:colOff>1548</xdr:colOff>
      <xdr:row>19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558E914-8A03-493E-B97D-0E627A864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2487930"/>
          <a:ext cx="1877973" cy="9105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167640</xdr:colOff>
      <xdr:row>16</xdr:row>
      <xdr:rowOff>47625</xdr:rowOff>
    </xdr:from>
    <xdr:to>
      <xdr:col>7</xdr:col>
      <xdr:colOff>1548</xdr:colOff>
      <xdr:row>21</xdr:row>
      <xdr:rowOff>1905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885DBE3-7471-4E0B-8F3E-61547EE80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990" y="4743450"/>
          <a:ext cx="1881783" cy="922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vitaliteitsgroep.n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vitaliteitsgroep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1138-FCF5-467B-845B-7295B50D4D63}">
  <sheetPr>
    <pageSetUpPr fitToPage="1"/>
  </sheetPr>
  <dimension ref="A1:L44"/>
  <sheetViews>
    <sheetView showGridLines="0" showRowColHeaders="0" tabSelected="1" workbookViewId="0">
      <selection activeCell="A6" sqref="A6"/>
    </sheetView>
  </sheetViews>
  <sheetFormatPr defaultRowHeight="14.4" x14ac:dyDescent="0.3"/>
  <cols>
    <col min="2" max="2" width="57.33203125" customWidth="1"/>
    <col min="3" max="3" width="11" style="3" customWidth="1"/>
    <col min="4" max="4" width="11" customWidth="1"/>
    <col min="5" max="5" width="31.44140625" customWidth="1"/>
    <col min="6" max="6" width="12.5546875" customWidth="1"/>
    <col min="8" max="8" width="11.44140625" style="5" bestFit="1" customWidth="1"/>
    <col min="10" max="10" width="12" customWidth="1"/>
    <col min="11" max="11" width="44.5546875" customWidth="1"/>
    <col min="12" max="12" width="7.109375" customWidth="1"/>
  </cols>
  <sheetData>
    <row r="1" spans="1:12" x14ac:dyDescent="0.3">
      <c r="A1" s="119" t="s">
        <v>43</v>
      </c>
    </row>
    <row r="2" spans="1:12" ht="21" x14ac:dyDescent="0.3">
      <c r="B2" s="9" t="s">
        <v>20</v>
      </c>
      <c r="C2" s="10"/>
      <c r="D2" s="11"/>
      <c r="E2" s="11"/>
      <c r="F2" s="11"/>
      <c r="G2" s="12"/>
      <c r="H2" s="13"/>
    </row>
    <row r="3" spans="1:12" x14ac:dyDescent="0.3">
      <c r="B3" s="11"/>
      <c r="C3" s="10"/>
      <c r="D3" s="11"/>
      <c r="E3" s="11"/>
      <c r="F3" s="11"/>
      <c r="G3" s="12"/>
      <c r="H3" s="13"/>
    </row>
    <row r="4" spans="1:12" x14ac:dyDescent="0.3">
      <c r="B4" s="11"/>
      <c r="C4" s="10" t="s">
        <v>10</v>
      </c>
      <c r="D4" s="11"/>
      <c r="E4" s="11"/>
      <c r="G4" s="12"/>
      <c r="H4" s="57" t="s">
        <v>29</v>
      </c>
    </row>
    <row r="5" spans="1:12" x14ac:dyDescent="0.3">
      <c r="B5" s="11" t="s">
        <v>2</v>
      </c>
      <c r="C5" s="10" t="s">
        <v>0</v>
      </c>
      <c r="D5" s="11"/>
      <c r="E5" s="11"/>
      <c r="F5" s="10" t="s">
        <v>1</v>
      </c>
      <c r="G5" s="12"/>
      <c r="H5" s="56" t="s">
        <v>6</v>
      </c>
      <c r="I5" s="2"/>
    </row>
    <row r="6" spans="1:12" ht="15" customHeight="1" x14ac:dyDescent="0.3">
      <c r="B6" s="15" t="s">
        <v>26</v>
      </c>
      <c r="C6" s="16">
        <v>3000</v>
      </c>
      <c r="D6" s="17"/>
      <c r="E6" s="18" t="s">
        <v>26</v>
      </c>
      <c r="F6" s="19">
        <v>3000</v>
      </c>
      <c r="G6" s="17"/>
      <c r="H6" s="20"/>
      <c r="I6" s="2"/>
      <c r="J6" s="59"/>
      <c r="K6" s="59"/>
      <c r="L6" s="60"/>
    </row>
    <row r="7" spans="1:12" ht="15" customHeight="1" x14ac:dyDescent="0.3">
      <c r="B7" s="21" t="s">
        <v>3</v>
      </c>
      <c r="C7" s="22">
        <v>0.7</v>
      </c>
      <c r="D7" s="23"/>
      <c r="E7" s="24" t="s">
        <v>3</v>
      </c>
      <c r="F7" s="25">
        <v>0.7</v>
      </c>
      <c r="G7" s="26"/>
      <c r="H7" s="27"/>
      <c r="I7" s="2"/>
      <c r="J7" s="115"/>
      <c r="K7" s="61"/>
      <c r="L7" s="61"/>
    </row>
    <row r="8" spans="1:12" ht="15" customHeight="1" x14ac:dyDescent="0.3">
      <c r="B8" s="21" t="s">
        <v>4</v>
      </c>
      <c r="C8" s="28">
        <f>C7*C6</f>
        <v>2100</v>
      </c>
      <c r="D8" s="26"/>
      <c r="E8" s="24" t="s">
        <v>4</v>
      </c>
      <c r="F8" s="29">
        <f>F7*F6</f>
        <v>2100</v>
      </c>
      <c r="G8" s="26"/>
      <c r="H8" s="27"/>
      <c r="I8" s="2"/>
      <c r="J8" s="115"/>
      <c r="K8" s="61"/>
      <c r="L8" s="61"/>
    </row>
    <row r="9" spans="1:12" ht="15" customHeight="1" x14ac:dyDescent="0.3">
      <c r="B9" s="21" t="s">
        <v>18</v>
      </c>
      <c r="C9" s="30">
        <v>0</v>
      </c>
      <c r="D9" s="26"/>
      <c r="E9" s="24" t="s">
        <v>18</v>
      </c>
      <c r="F9" s="29">
        <v>0</v>
      </c>
      <c r="G9" s="26"/>
      <c r="H9" s="27"/>
      <c r="I9" s="2"/>
      <c r="J9" s="115"/>
      <c r="K9" s="61"/>
      <c r="L9" s="62"/>
    </row>
    <row r="10" spans="1:12" ht="15" customHeight="1" x14ac:dyDescent="0.3">
      <c r="B10" s="21" t="s">
        <v>16</v>
      </c>
      <c r="C10" s="31">
        <v>5750</v>
      </c>
      <c r="D10" s="26"/>
      <c r="E10" s="24" t="s">
        <v>5</v>
      </c>
      <c r="F10" s="29">
        <v>1500</v>
      </c>
      <c r="G10" s="26"/>
      <c r="H10" s="27"/>
      <c r="I10" s="2"/>
      <c r="J10" s="115"/>
      <c r="K10" s="61"/>
      <c r="L10" s="62"/>
    </row>
    <row r="11" spans="1:12" s="1" customFormat="1" ht="15" customHeight="1" x14ac:dyDescent="0.3">
      <c r="B11" s="32" t="s">
        <v>23</v>
      </c>
      <c r="C11" s="33">
        <f>(C8*3)+C10+(C9*3)</f>
        <v>12050</v>
      </c>
      <c r="D11" s="34"/>
      <c r="E11" s="35" t="s">
        <v>24</v>
      </c>
      <c r="F11" s="36">
        <f>(F8*9)+F10+(F9*9)</f>
        <v>20400</v>
      </c>
      <c r="G11" s="34"/>
      <c r="H11" s="37">
        <f>F11-C11</f>
        <v>8350</v>
      </c>
      <c r="I11" s="2"/>
      <c r="J11" s="115"/>
      <c r="K11" s="61"/>
      <c r="L11" s="62"/>
    </row>
    <row r="12" spans="1:12" ht="15" customHeight="1" x14ac:dyDescent="0.3">
      <c r="B12" s="12"/>
      <c r="C12" s="38"/>
      <c r="D12" s="12"/>
      <c r="E12" s="12"/>
      <c r="F12" s="38"/>
      <c r="G12" s="12"/>
      <c r="H12" s="14"/>
      <c r="I12" s="2"/>
      <c r="J12" s="115"/>
      <c r="K12" s="61"/>
      <c r="L12" s="62"/>
    </row>
    <row r="13" spans="1:12" ht="15" customHeight="1" x14ac:dyDescent="0.3">
      <c r="B13" s="11" t="s">
        <v>8</v>
      </c>
      <c r="C13" s="39" t="s">
        <v>0</v>
      </c>
      <c r="D13" s="11"/>
      <c r="E13" s="11"/>
      <c r="F13" s="39" t="s">
        <v>1</v>
      </c>
      <c r="G13" s="12"/>
      <c r="H13" s="56" t="s">
        <v>6</v>
      </c>
      <c r="I13" s="2"/>
      <c r="J13" s="115"/>
      <c r="K13" s="61"/>
      <c r="L13" s="62"/>
    </row>
    <row r="14" spans="1:12" ht="15" customHeight="1" x14ac:dyDescent="0.3">
      <c r="B14" s="15" t="s">
        <v>26</v>
      </c>
      <c r="C14" s="19">
        <v>3000</v>
      </c>
      <c r="D14" s="17"/>
      <c r="E14" s="18" t="s">
        <v>26</v>
      </c>
      <c r="F14" s="19">
        <v>3000</v>
      </c>
      <c r="G14" s="17"/>
      <c r="H14" s="20"/>
      <c r="I14" s="2"/>
      <c r="J14" s="115"/>
      <c r="K14" s="61"/>
      <c r="L14" s="63"/>
    </row>
    <row r="15" spans="1:12" ht="15" customHeight="1" x14ac:dyDescent="0.3">
      <c r="B15" s="21" t="s">
        <v>3</v>
      </c>
      <c r="C15" s="25">
        <v>0.8</v>
      </c>
      <c r="D15" s="23"/>
      <c r="E15" s="24" t="s">
        <v>3</v>
      </c>
      <c r="F15" s="25">
        <v>0.8</v>
      </c>
      <c r="G15" s="26"/>
      <c r="H15" s="27"/>
      <c r="I15" s="2"/>
      <c r="J15" s="115"/>
      <c r="K15" s="61"/>
      <c r="L15" s="63"/>
    </row>
    <row r="16" spans="1:12" ht="15" customHeight="1" x14ac:dyDescent="0.3">
      <c r="B16" s="21" t="s">
        <v>4</v>
      </c>
      <c r="C16" s="29">
        <f>C15*C14</f>
        <v>2400</v>
      </c>
      <c r="D16" s="26"/>
      <c r="E16" s="24" t="s">
        <v>4</v>
      </c>
      <c r="F16" s="29">
        <f>F15*F14</f>
        <v>2400</v>
      </c>
      <c r="G16" s="26"/>
      <c r="H16" s="27"/>
      <c r="I16" s="2"/>
      <c r="J16" s="115"/>
      <c r="K16" s="61"/>
      <c r="L16" s="63"/>
    </row>
    <row r="17" spans="2:12" ht="15" customHeight="1" x14ac:dyDescent="0.3">
      <c r="B17" s="21" t="s">
        <v>18</v>
      </c>
      <c r="C17" s="40">
        <v>0</v>
      </c>
      <c r="D17" s="26"/>
      <c r="E17" s="24" t="s">
        <v>18</v>
      </c>
      <c r="F17" s="29">
        <v>0</v>
      </c>
      <c r="G17" s="26"/>
      <c r="H17" s="27"/>
      <c r="I17" s="2"/>
      <c r="J17" s="115"/>
      <c r="K17" s="61"/>
      <c r="L17" s="63"/>
    </row>
    <row r="18" spans="2:12" ht="15" customHeight="1" x14ac:dyDescent="0.3">
      <c r="B18" s="21" t="s">
        <v>16</v>
      </c>
      <c r="C18" s="29">
        <v>5750</v>
      </c>
      <c r="D18" s="26"/>
      <c r="E18" s="24" t="s">
        <v>5</v>
      </c>
      <c r="F18" s="29">
        <v>1500</v>
      </c>
      <c r="G18" s="26"/>
      <c r="H18" s="27"/>
      <c r="I18" s="2"/>
      <c r="J18" s="115"/>
      <c r="K18" s="61"/>
      <c r="L18" s="61"/>
    </row>
    <row r="19" spans="2:12" s="1" customFormat="1" ht="15" customHeight="1" x14ac:dyDescent="0.3">
      <c r="B19" s="32" t="s">
        <v>23</v>
      </c>
      <c r="C19" s="36">
        <f>(C16*3)+C18+(C17*3)</f>
        <v>12950</v>
      </c>
      <c r="D19" s="34"/>
      <c r="E19" s="35" t="s">
        <v>24</v>
      </c>
      <c r="F19" s="36">
        <f>(F16*9)+F18+(F17*9)</f>
        <v>23100</v>
      </c>
      <c r="G19" s="34"/>
      <c r="H19" s="41">
        <f>F19-C19</f>
        <v>10150</v>
      </c>
      <c r="I19" s="2"/>
      <c r="J19" s="115"/>
      <c r="K19" s="61"/>
      <c r="L19" s="61"/>
    </row>
    <row r="20" spans="2:12" x14ac:dyDescent="0.3">
      <c r="B20" s="42" t="s">
        <v>7</v>
      </c>
      <c r="C20" s="38"/>
      <c r="D20" s="12"/>
      <c r="E20" s="12"/>
      <c r="F20" s="38"/>
      <c r="G20" s="12"/>
      <c r="H20" s="14"/>
      <c r="I20" s="2"/>
    </row>
    <row r="21" spans="2:12" x14ac:dyDescent="0.3">
      <c r="B21" s="11" t="s">
        <v>9</v>
      </c>
      <c r="C21" s="39" t="s">
        <v>0</v>
      </c>
      <c r="D21" s="11"/>
      <c r="E21" s="11"/>
      <c r="F21" s="39" t="s">
        <v>1</v>
      </c>
      <c r="G21" s="12"/>
      <c r="H21" s="56" t="s">
        <v>6</v>
      </c>
      <c r="I21" s="2"/>
      <c r="L21" s="58"/>
    </row>
    <row r="22" spans="2:12" x14ac:dyDescent="0.3">
      <c r="B22" s="15" t="s">
        <v>26</v>
      </c>
      <c r="C22" s="19">
        <v>3000</v>
      </c>
      <c r="D22" s="17"/>
      <c r="E22" s="18" t="s">
        <v>26</v>
      </c>
      <c r="F22" s="19">
        <v>3000</v>
      </c>
      <c r="G22" s="17"/>
      <c r="H22" s="20"/>
      <c r="I22" s="2"/>
    </row>
    <row r="23" spans="2:12" x14ac:dyDescent="0.3">
      <c r="B23" s="21" t="s">
        <v>3</v>
      </c>
      <c r="C23" s="25">
        <v>1</v>
      </c>
      <c r="D23" s="23"/>
      <c r="E23" s="24" t="s">
        <v>3</v>
      </c>
      <c r="F23" s="25">
        <v>1</v>
      </c>
      <c r="G23" s="26"/>
      <c r="H23" s="27"/>
      <c r="I23" s="2"/>
    </row>
    <row r="24" spans="2:12" x14ac:dyDescent="0.3">
      <c r="B24" s="21" t="s">
        <v>4</v>
      </c>
      <c r="C24" s="29">
        <f>C23*C22</f>
        <v>3000</v>
      </c>
      <c r="D24" s="26"/>
      <c r="E24" s="24" t="s">
        <v>4</v>
      </c>
      <c r="F24" s="29">
        <f>F23*F22</f>
        <v>3000</v>
      </c>
      <c r="G24" s="26"/>
      <c r="H24" s="27"/>
      <c r="I24" s="2"/>
    </row>
    <row r="25" spans="2:12" x14ac:dyDescent="0.3">
      <c r="B25" s="21" t="s">
        <v>18</v>
      </c>
      <c r="C25" s="40">
        <v>0</v>
      </c>
      <c r="D25" s="26"/>
      <c r="E25" s="24" t="s">
        <v>18</v>
      </c>
      <c r="F25" s="43">
        <v>0</v>
      </c>
      <c r="G25" s="26"/>
      <c r="H25" s="27"/>
      <c r="I25" s="2"/>
    </row>
    <row r="26" spans="2:12" x14ac:dyDescent="0.3">
      <c r="B26" s="21" t="s">
        <v>16</v>
      </c>
      <c r="C26" s="44">
        <v>5750</v>
      </c>
      <c r="D26" s="26"/>
      <c r="E26" s="24" t="s">
        <v>5</v>
      </c>
      <c r="F26" s="29">
        <v>1500</v>
      </c>
      <c r="G26" s="26"/>
      <c r="H26" s="45"/>
      <c r="I26" s="2"/>
    </row>
    <row r="27" spans="2:12" s="1" customFormat="1" ht="13.5" customHeight="1" x14ac:dyDescent="0.3">
      <c r="B27" s="32" t="s">
        <v>23</v>
      </c>
      <c r="C27" s="36">
        <f>(C24*3)+C26+(C25*3)</f>
        <v>14750</v>
      </c>
      <c r="D27" s="34"/>
      <c r="E27" s="35" t="s">
        <v>24</v>
      </c>
      <c r="F27" s="36">
        <f>(F24*9)+F26+(F25*9)</f>
        <v>28500</v>
      </c>
      <c r="G27" s="34"/>
      <c r="H27" s="41">
        <f>F27-C27</f>
        <v>13750</v>
      </c>
      <c r="I27" s="2"/>
    </row>
    <row r="28" spans="2:12" x14ac:dyDescent="0.3">
      <c r="B28" s="46" t="s">
        <v>7</v>
      </c>
      <c r="C28" s="38"/>
      <c r="D28" s="12"/>
      <c r="E28" s="12"/>
      <c r="F28" s="38"/>
      <c r="G28" s="12"/>
      <c r="H28" s="14"/>
      <c r="I28" s="2"/>
    </row>
    <row r="29" spans="2:12" ht="21" x14ac:dyDescent="0.3">
      <c r="B29" s="9" t="s">
        <v>21</v>
      </c>
      <c r="C29" s="38"/>
      <c r="D29" s="12"/>
      <c r="E29" s="12"/>
      <c r="F29" s="38"/>
      <c r="G29" s="12"/>
      <c r="H29" s="14"/>
      <c r="I29" s="2"/>
    </row>
    <row r="30" spans="2:12" x14ac:dyDescent="0.3">
      <c r="B30" s="11" t="s">
        <v>15</v>
      </c>
      <c r="C30" s="39" t="s">
        <v>0</v>
      </c>
      <c r="D30" s="11"/>
      <c r="E30" s="11"/>
      <c r="F30" s="39" t="s">
        <v>1</v>
      </c>
      <c r="G30" s="12"/>
      <c r="H30" s="56" t="s">
        <v>6</v>
      </c>
      <c r="I30" s="2"/>
    </row>
    <row r="31" spans="2:12" x14ac:dyDescent="0.3">
      <c r="B31" s="15" t="s">
        <v>25</v>
      </c>
      <c r="C31" s="47">
        <v>3000</v>
      </c>
      <c r="D31" s="17"/>
      <c r="E31" s="18" t="s">
        <v>26</v>
      </c>
      <c r="F31" s="19">
        <v>3000</v>
      </c>
      <c r="G31" s="17"/>
      <c r="H31" s="20"/>
      <c r="I31" s="2"/>
    </row>
    <row r="32" spans="2:12" x14ac:dyDescent="0.3">
      <c r="B32" s="21" t="s">
        <v>3</v>
      </c>
      <c r="C32" s="25">
        <v>0</v>
      </c>
      <c r="D32" s="23"/>
      <c r="E32" s="24" t="s">
        <v>3</v>
      </c>
      <c r="F32" s="25">
        <v>0</v>
      </c>
      <c r="G32" s="26"/>
      <c r="H32" s="27"/>
      <c r="I32" s="2"/>
    </row>
    <row r="33" spans="2:9" x14ac:dyDescent="0.3">
      <c r="B33" s="21" t="s">
        <v>4</v>
      </c>
      <c r="C33" s="29">
        <f>C32*C31</f>
        <v>0</v>
      </c>
      <c r="D33" s="26"/>
      <c r="E33" s="24" t="s">
        <v>4</v>
      </c>
      <c r="F33" s="29">
        <f>F32*F31</f>
        <v>0</v>
      </c>
      <c r="G33" s="26"/>
      <c r="H33" s="27"/>
      <c r="I33" s="2"/>
    </row>
    <row r="34" spans="2:9" x14ac:dyDescent="0.3">
      <c r="B34" s="21" t="s">
        <v>22</v>
      </c>
      <c r="C34" s="29">
        <f>C43</f>
        <v>5431</v>
      </c>
      <c r="D34" s="26"/>
      <c r="E34" s="24" t="s">
        <v>18</v>
      </c>
      <c r="F34" s="29">
        <f>C43</f>
        <v>5431</v>
      </c>
      <c r="G34" s="26"/>
      <c r="H34" s="27"/>
      <c r="I34" s="2"/>
    </row>
    <row r="35" spans="2:9" x14ac:dyDescent="0.3">
      <c r="B35" s="21" t="s">
        <v>16</v>
      </c>
      <c r="C35" s="29">
        <v>5750</v>
      </c>
      <c r="D35" s="26"/>
      <c r="E35" s="24" t="s">
        <v>5</v>
      </c>
      <c r="F35" s="29">
        <v>1500</v>
      </c>
      <c r="G35" s="26"/>
      <c r="H35" s="27"/>
      <c r="I35" s="2"/>
    </row>
    <row r="36" spans="2:9" s="1" customFormat="1" x14ac:dyDescent="0.3">
      <c r="B36" s="32" t="s">
        <v>23</v>
      </c>
      <c r="C36" s="36">
        <f>(C31*3)+C35+(C34*3)</f>
        <v>31043</v>
      </c>
      <c r="D36" s="34"/>
      <c r="E36" s="35" t="s">
        <v>24</v>
      </c>
      <c r="F36" s="36">
        <f>(F31*9)+F35+(F34*9)</f>
        <v>77379</v>
      </c>
      <c r="G36" s="34"/>
      <c r="H36" s="41">
        <f>F36-C36</f>
        <v>46336</v>
      </c>
      <c r="I36" s="2"/>
    </row>
    <row r="37" spans="2:9" x14ac:dyDescent="0.3">
      <c r="B37" s="12"/>
      <c r="C37" s="38"/>
      <c r="D37" s="12"/>
      <c r="E37" s="12"/>
      <c r="F37" s="12"/>
      <c r="G37" s="12"/>
      <c r="H37" s="13"/>
    </row>
    <row r="38" spans="2:9" x14ac:dyDescent="0.3">
      <c r="B38" s="48" t="s">
        <v>19</v>
      </c>
      <c r="C38" s="38"/>
      <c r="D38" s="12"/>
      <c r="E38" s="12"/>
      <c r="F38" s="12"/>
      <c r="G38" s="12"/>
      <c r="H38" s="13"/>
    </row>
    <row r="39" spans="2:9" x14ac:dyDescent="0.3">
      <c r="B39" s="49" t="s">
        <v>11</v>
      </c>
      <c r="C39" s="50">
        <v>3000</v>
      </c>
      <c r="D39" s="12"/>
      <c r="E39" s="12"/>
      <c r="F39" s="12"/>
      <c r="G39" s="12"/>
      <c r="H39" s="13"/>
    </row>
    <row r="40" spans="2:9" x14ac:dyDescent="0.3">
      <c r="B40" s="51" t="s">
        <v>12</v>
      </c>
      <c r="C40" s="52">
        <f>43*22</f>
        <v>946</v>
      </c>
      <c r="D40" s="12"/>
      <c r="E40" s="12"/>
      <c r="F40" s="12"/>
      <c r="G40" s="12"/>
      <c r="H40" s="13"/>
    </row>
    <row r="41" spans="2:9" x14ac:dyDescent="0.3">
      <c r="B41" s="51" t="s">
        <v>13</v>
      </c>
      <c r="C41" s="52">
        <f>60*22</f>
        <v>1320</v>
      </c>
      <c r="D41" s="12"/>
      <c r="E41" s="12"/>
      <c r="F41" s="12"/>
      <c r="G41" s="12"/>
      <c r="H41" s="13"/>
    </row>
    <row r="42" spans="2:9" x14ac:dyDescent="0.3">
      <c r="B42" s="51" t="s">
        <v>14</v>
      </c>
      <c r="C42" s="52">
        <f>7.5*22</f>
        <v>165</v>
      </c>
      <c r="D42" s="12"/>
      <c r="E42" s="12"/>
      <c r="F42" s="12"/>
      <c r="G42" s="12"/>
      <c r="H42" s="13"/>
    </row>
    <row r="43" spans="2:9" x14ac:dyDescent="0.3">
      <c r="B43" s="53" t="s">
        <v>17</v>
      </c>
      <c r="C43" s="54">
        <f>C42+C41+C39+C40</f>
        <v>5431</v>
      </c>
      <c r="D43" s="12"/>
      <c r="E43" s="12"/>
      <c r="F43" s="12"/>
      <c r="G43" s="12"/>
      <c r="H43" s="13"/>
    </row>
    <row r="44" spans="2:9" x14ac:dyDescent="0.3">
      <c r="B44" s="12"/>
      <c r="C44" s="55"/>
      <c r="D44" s="12"/>
      <c r="E44" s="12"/>
      <c r="F44" s="12"/>
      <c r="G44" s="12"/>
      <c r="H44" s="13"/>
    </row>
  </sheetData>
  <sheetProtection algorithmName="SHA-512" hashValue="U1kx2LqGo2Ap4l4DvG2BGKb15TnNIH4EC+Fc8Q8puEOINV517ebJN0UIA4uXNqbymAzdausFZOjOWr1/PApB6A==" saltValue="uktdkAocOfWipRfI+ECpzw==" spinCount="100000" sheet="1" objects="1" scenarios="1"/>
  <mergeCells count="3">
    <mergeCell ref="J7:J8"/>
    <mergeCell ref="J9:J17"/>
    <mergeCell ref="J18:J19"/>
  </mergeCells>
  <pageMargins left="0.25" right="0.25" top="0.75" bottom="0.75" header="0.3" footer="0.3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A1F2-20E5-43F6-AC19-AD093511A590}">
  <sheetPr>
    <pageSetUpPr fitToPage="1"/>
  </sheetPr>
  <dimension ref="B2:K23"/>
  <sheetViews>
    <sheetView showGridLines="0" showRowColHeaders="0" workbookViewId="0"/>
  </sheetViews>
  <sheetFormatPr defaultRowHeight="14.4" x14ac:dyDescent="0.3"/>
  <cols>
    <col min="2" max="2" width="56.44140625" customWidth="1"/>
    <col min="3" max="3" width="14.5546875" bestFit="1" customWidth="1"/>
    <col min="4" max="4" width="5.44140625" bestFit="1" customWidth="1"/>
    <col min="5" max="5" width="30.5546875" bestFit="1" customWidth="1"/>
    <col min="6" max="6" width="14" customWidth="1"/>
    <col min="7" max="7" width="15.77734375" bestFit="1" customWidth="1"/>
    <col min="9" max="9" width="12.33203125" customWidth="1"/>
    <col min="10" max="10" width="39.77734375" customWidth="1"/>
  </cols>
  <sheetData>
    <row r="2" spans="2:11" ht="21" x14ac:dyDescent="0.3">
      <c r="B2" s="4" t="s">
        <v>20</v>
      </c>
      <c r="C2" s="2"/>
      <c r="D2" s="1"/>
      <c r="E2" s="1"/>
      <c r="F2" s="1"/>
      <c r="G2" s="5"/>
    </row>
    <row r="3" spans="2:11" x14ac:dyDescent="0.3">
      <c r="B3" s="1"/>
      <c r="C3" s="2"/>
      <c r="D3" s="1"/>
      <c r="E3" s="1"/>
      <c r="F3" s="1"/>
      <c r="G3" s="5"/>
    </row>
    <row r="4" spans="2:11" x14ac:dyDescent="0.3">
      <c r="B4" s="11"/>
      <c r="C4" s="10" t="s">
        <v>10</v>
      </c>
      <c r="D4" s="11"/>
      <c r="E4" s="11"/>
      <c r="F4" s="12"/>
      <c r="G4" s="57" t="s">
        <v>29</v>
      </c>
    </row>
    <row r="5" spans="2:11" ht="15.6" x14ac:dyDescent="0.3">
      <c r="B5" s="112" t="s">
        <v>37</v>
      </c>
      <c r="C5" s="10"/>
      <c r="D5" s="11"/>
      <c r="E5" s="11"/>
      <c r="F5" s="12"/>
      <c r="G5" s="57"/>
    </row>
    <row r="6" spans="2:11" ht="15" customHeight="1" x14ac:dyDescent="0.3">
      <c r="B6" s="64" t="s">
        <v>2</v>
      </c>
      <c r="C6" s="89" t="s">
        <v>0</v>
      </c>
      <c r="D6" s="66"/>
      <c r="E6" s="66"/>
      <c r="F6" s="89" t="s">
        <v>1</v>
      </c>
      <c r="G6" s="67" t="s">
        <v>6</v>
      </c>
      <c r="I6" s="59"/>
      <c r="J6" s="59"/>
      <c r="K6" s="60"/>
    </row>
    <row r="7" spans="2:11" ht="15" customHeight="1" x14ac:dyDescent="0.3">
      <c r="B7" s="68" t="s">
        <v>26</v>
      </c>
      <c r="C7" s="7">
        <v>3000</v>
      </c>
      <c r="D7" s="69"/>
      <c r="E7" s="70" t="s">
        <v>26</v>
      </c>
      <c r="F7" s="71">
        <f>C7</f>
        <v>3000</v>
      </c>
      <c r="G7" s="72"/>
      <c r="I7" s="115"/>
      <c r="J7" s="61"/>
      <c r="K7" s="61"/>
    </row>
    <row r="8" spans="2:11" ht="15" customHeight="1" x14ac:dyDescent="0.3">
      <c r="B8" s="68" t="s">
        <v>3</v>
      </c>
      <c r="C8" s="8">
        <v>0.75</v>
      </c>
      <c r="D8" s="74"/>
      <c r="E8" s="70" t="s">
        <v>3</v>
      </c>
      <c r="F8" s="73">
        <f>C8</f>
        <v>0.75</v>
      </c>
      <c r="G8" s="72"/>
      <c r="I8" s="115"/>
      <c r="J8" s="61"/>
      <c r="K8" s="61"/>
    </row>
    <row r="9" spans="2:11" ht="15" customHeight="1" x14ac:dyDescent="0.3">
      <c r="B9" s="68" t="s">
        <v>4</v>
      </c>
      <c r="C9" s="90">
        <f>C8*C7</f>
        <v>2250</v>
      </c>
      <c r="D9" s="69"/>
      <c r="E9" s="70" t="s">
        <v>4</v>
      </c>
      <c r="F9" s="71">
        <f>F8*F7</f>
        <v>2250</v>
      </c>
      <c r="G9" s="72"/>
      <c r="I9" s="115"/>
      <c r="J9" s="61"/>
      <c r="K9" s="62"/>
    </row>
    <row r="10" spans="2:11" ht="15" customHeight="1" x14ac:dyDescent="0.3">
      <c r="B10" s="68" t="s">
        <v>16</v>
      </c>
      <c r="C10" s="91">
        <v>5750</v>
      </c>
      <c r="D10" s="69"/>
      <c r="E10" s="70" t="s">
        <v>5</v>
      </c>
      <c r="F10" s="71">
        <v>1500</v>
      </c>
      <c r="G10" s="72"/>
      <c r="I10" s="115"/>
      <c r="J10" s="61"/>
      <c r="K10" s="62"/>
    </row>
    <row r="11" spans="2:11" ht="15" customHeight="1" x14ac:dyDescent="0.3">
      <c r="B11" s="75" t="s">
        <v>23</v>
      </c>
      <c r="C11" s="92">
        <f>(C9*3)+C10</f>
        <v>12500</v>
      </c>
      <c r="D11" s="77"/>
      <c r="E11" s="78" t="s">
        <v>24</v>
      </c>
      <c r="F11" s="76">
        <f>(F9*9)+F10</f>
        <v>21750</v>
      </c>
      <c r="G11" s="93">
        <f>F11-C11</f>
        <v>9250</v>
      </c>
      <c r="I11" s="115"/>
      <c r="J11" s="61"/>
      <c r="K11" s="62"/>
    </row>
    <row r="12" spans="2:11" ht="15" customHeight="1" x14ac:dyDescent="0.3">
      <c r="B12" s="99"/>
      <c r="C12" s="97"/>
      <c r="D12" s="98"/>
      <c r="E12" s="99"/>
      <c r="F12" s="100"/>
      <c r="G12" s="109"/>
      <c r="I12" s="115"/>
      <c r="J12" s="61"/>
      <c r="K12" s="62"/>
    </row>
    <row r="13" spans="2:11" ht="15" customHeight="1" x14ac:dyDescent="0.3">
      <c r="B13" s="96" t="s">
        <v>35</v>
      </c>
      <c r="C13" s="97">
        <f>((C21*3)-(C20*3))</f>
        <v>15798</v>
      </c>
      <c r="D13" s="98"/>
      <c r="E13" s="99"/>
      <c r="F13" s="100">
        <f>C21*9</f>
        <v>48879</v>
      </c>
      <c r="G13" s="101"/>
      <c r="I13" s="115"/>
      <c r="J13" s="61"/>
      <c r="K13" s="62"/>
    </row>
    <row r="14" spans="2:11" ht="15" customHeight="1" x14ac:dyDescent="0.3">
      <c r="B14" s="12"/>
      <c r="C14" s="12"/>
      <c r="D14" s="12"/>
      <c r="E14" s="12"/>
      <c r="F14" s="12"/>
      <c r="G14" s="12"/>
      <c r="I14" s="115"/>
      <c r="J14" s="61"/>
      <c r="K14" s="62"/>
    </row>
    <row r="15" spans="2:11" ht="15" customHeight="1" x14ac:dyDescent="0.3">
      <c r="B15" s="113" t="s">
        <v>36</v>
      </c>
      <c r="C15" s="94"/>
      <c r="D15" s="95"/>
      <c r="E15" s="12"/>
      <c r="F15" s="12"/>
      <c r="G15" s="13"/>
      <c r="I15" s="115"/>
      <c r="J15" s="61"/>
      <c r="K15" s="63"/>
    </row>
    <row r="16" spans="2:11" ht="15" customHeight="1" x14ac:dyDescent="0.3">
      <c r="B16" s="102" t="s">
        <v>19</v>
      </c>
      <c r="C16" s="103" t="s">
        <v>32</v>
      </c>
      <c r="D16" s="12"/>
      <c r="E16" s="12"/>
      <c r="F16" s="12"/>
      <c r="G16" s="13"/>
      <c r="I16" s="115"/>
      <c r="J16" s="61"/>
      <c r="K16" s="63"/>
    </row>
    <row r="17" spans="2:11" ht="15" customHeight="1" x14ac:dyDescent="0.3">
      <c r="B17" s="84" t="s">
        <v>39</v>
      </c>
      <c r="C17" s="104">
        <f>C7*D17</f>
        <v>3000</v>
      </c>
      <c r="D17" s="107">
        <v>1</v>
      </c>
      <c r="E17" s="12" t="s">
        <v>33</v>
      </c>
      <c r="F17" s="12"/>
      <c r="G17" s="13"/>
      <c r="I17" s="115"/>
      <c r="J17" s="61"/>
      <c r="K17" s="63"/>
    </row>
    <row r="18" spans="2:11" ht="15" customHeight="1" x14ac:dyDescent="0.3">
      <c r="B18" s="105" t="s">
        <v>40</v>
      </c>
      <c r="C18" s="106">
        <f>D18*22</f>
        <v>946</v>
      </c>
      <c r="D18" s="108">
        <v>43</v>
      </c>
      <c r="E18" s="12" t="s">
        <v>34</v>
      </c>
      <c r="F18" s="12"/>
      <c r="G18" s="13"/>
      <c r="I18" s="115"/>
      <c r="J18" s="61"/>
      <c r="K18" s="63"/>
    </row>
    <row r="19" spans="2:11" ht="15" customHeight="1" x14ac:dyDescent="0.3">
      <c r="B19" s="84" t="s">
        <v>13</v>
      </c>
      <c r="C19" s="52">
        <f>60*22</f>
        <v>1320</v>
      </c>
      <c r="D19" s="12"/>
      <c r="E19" s="12"/>
      <c r="F19" s="12"/>
      <c r="G19" s="13"/>
      <c r="I19" s="115"/>
      <c r="J19" s="61"/>
      <c r="K19" s="61"/>
    </row>
    <row r="20" spans="2:11" ht="15" customHeight="1" x14ac:dyDescent="0.3">
      <c r="B20" s="84" t="s">
        <v>41</v>
      </c>
      <c r="C20" s="111">
        <f>7.5*22</f>
        <v>165</v>
      </c>
      <c r="D20" s="12"/>
      <c r="E20" s="12"/>
      <c r="F20" s="12"/>
      <c r="G20" s="12"/>
      <c r="I20" s="115"/>
      <c r="J20" s="61"/>
      <c r="K20" s="61"/>
    </row>
    <row r="21" spans="2:11" x14ac:dyDescent="0.3">
      <c r="B21" s="53" t="s">
        <v>17</v>
      </c>
      <c r="C21" s="54">
        <f>C20+C19+C17+C18</f>
        <v>5431</v>
      </c>
      <c r="D21" s="12"/>
      <c r="E21" s="12"/>
      <c r="F21" s="12"/>
      <c r="G21" s="87" t="s">
        <v>27</v>
      </c>
    </row>
    <row r="22" spans="2:11" x14ac:dyDescent="0.3">
      <c r="B22" s="12"/>
      <c r="C22" s="12"/>
      <c r="D22" s="12"/>
      <c r="E22" s="12"/>
      <c r="F22" s="12"/>
      <c r="G22" s="88" t="s">
        <v>28</v>
      </c>
      <c r="K22" s="58"/>
    </row>
    <row r="23" spans="2:11" x14ac:dyDescent="0.3">
      <c r="B23" s="12"/>
      <c r="C23" s="12"/>
      <c r="D23" s="12"/>
      <c r="E23" s="12"/>
      <c r="F23" s="12"/>
      <c r="G23" s="12"/>
    </row>
  </sheetData>
  <sheetProtection algorithmName="SHA-512" hashValue="pf8GGb0W9pJWE/RlR5Z6itUp1RfJbTW9aVqEL/gIKkI6X6saZNL3BTRFFc7zhKnVWW9VBm6/+cKLlg4aOOswHg==" saltValue="el4XC2ZElfflvUwC8OkEjQ==" spinCount="100000" sheet="1" objects="1" scenarios="1"/>
  <mergeCells count="3">
    <mergeCell ref="I7:I8"/>
    <mergeCell ref="I9:I18"/>
    <mergeCell ref="I19:I20"/>
  </mergeCells>
  <hyperlinks>
    <hyperlink ref="G21" r:id="rId1" xr:uid="{8877D38F-9DB0-4ABA-9338-9AC6F331DC3E}"/>
  </hyperlink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45C6-2215-45A0-B60E-B99EF825A0AD}">
  <sheetPr>
    <pageSetUpPr fitToPage="1"/>
  </sheetPr>
  <dimension ref="B2:K25"/>
  <sheetViews>
    <sheetView showGridLines="0" showRowColHeaders="0" workbookViewId="0"/>
  </sheetViews>
  <sheetFormatPr defaultRowHeight="14.4" x14ac:dyDescent="0.3"/>
  <cols>
    <col min="2" max="2" width="56.44140625" customWidth="1"/>
    <col min="3" max="3" width="14.5546875" bestFit="1" customWidth="1"/>
    <col min="4" max="4" width="5.44140625" bestFit="1" customWidth="1"/>
    <col min="5" max="5" width="30.5546875" bestFit="1" customWidth="1"/>
    <col min="6" max="6" width="14" customWidth="1"/>
    <col min="7" max="7" width="15.77734375" bestFit="1" customWidth="1"/>
    <col min="9" max="9" width="11.5546875" customWidth="1"/>
    <col min="10" max="10" width="38.21875" customWidth="1"/>
  </cols>
  <sheetData>
    <row r="2" spans="2:11" ht="21" x14ac:dyDescent="0.3">
      <c r="B2" s="9" t="s">
        <v>21</v>
      </c>
      <c r="C2" s="38"/>
      <c r="D2" s="12"/>
      <c r="E2" s="12"/>
      <c r="F2" s="38"/>
      <c r="G2" s="14"/>
    </row>
    <row r="3" spans="2:11" ht="21" x14ac:dyDescent="0.3">
      <c r="B3" s="9"/>
      <c r="C3" s="38"/>
      <c r="D3" s="12"/>
      <c r="E3" s="12"/>
      <c r="F3" s="38"/>
      <c r="G3" s="14"/>
    </row>
    <row r="4" spans="2:11" ht="15.6" x14ac:dyDescent="0.3">
      <c r="B4" s="114" t="s">
        <v>38</v>
      </c>
      <c r="C4" s="10" t="s">
        <v>10</v>
      </c>
      <c r="D4" s="11"/>
      <c r="E4" s="11"/>
      <c r="F4" s="12"/>
      <c r="G4" s="57" t="s">
        <v>29</v>
      </c>
    </row>
    <row r="5" spans="2:11" ht="15" customHeight="1" x14ac:dyDescent="0.3">
      <c r="B5" s="64" t="s">
        <v>15</v>
      </c>
      <c r="C5" s="65" t="s">
        <v>0</v>
      </c>
      <c r="D5" s="66"/>
      <c r="E5" s="66"/>
      <c r="F5" s="65" t="s">
        <v>1</v>
      </c>
      <c r="G5" s="67" t="s">
        <v>6</v>
      </c>
      <c r="I5" s="59"/>
      <c r="J5" s="59"/>
      <c r="K5" s="60"/>
    </row>
    <row r="6" spans="2:11" ht="15" customHeight="1" x14ac:dyDescent="0.3">
      <c r="B6" s="68" t="s">
        <v>25</v>
      </c>
      <c r="C6" s="6">
        <v>3000</v>
      </c>
      <c r="D6" s="69"/>
      <c r="E6" s="70" t="s">
        <v>26</v>
      </c>
      <c r="F6" s="71">
        <f>C6</f>
        <v>3000</v>
      </c>
      <c r="G6" s="72"/>
      <c r="I6" s="115"/>
      <c r="J6" s="61"/>
      <c r="K6" s="61"/>
    </row>
    <row r="7" spans="2:11" ht="15" customHeight="1" x14ac:dyDescent="0.3">
      <c r="B7" s="68" t="s">
        <v>3</v>
      </c>
      <c r="C7" s="73">
        <v>0</v>
      </c>
      <c r="D7" s="74"/>
      <c r="E7" s="70" t="s">
        <v>3</v>
      </c>
      <c r="F7" s="73">
        <v>0</v>
      </c>
      <c r="G7" s="72"/>
      <c r="I7" s="115"/>
      <c r="J7" s="61"/>
      <c r="K7" s="61"/>
    </row>
    <row r="8" spans="2:11" ht="15" customHeight="1" x14ac:dyDescent="0.3">
      <c r="B8" s="68" t="s">
        <v>4</v>
      </c>
      <c r="C8" s="71">
        <f>C7*C6</f>
        <v>0</v>
      </c>
      <c r="D8" s="69"/>
      <c r="E8" s="70" t="s">
        <v>4</v>
      </c>
      <c r="F8" s="71">
        <f>F7*F6</f>
        <v>0</v>
      </c>
      <c r="G8" s="72"/>
      <c r="I8" s="115"/>
      <c r="J8" s="61"/>
      <c r="K8" s="62"/>
    </row>
    <row r="9" spans="2:11" ht="15" customHeight="1" x14ac:dyDescent="0.3">
      <c r="B9" s="68" t="s">
        <v>22</v>
      </c>
      <c r="C9" s="71">
        <f>C21</f>
        <v>5431</v>
      </c>
      <c r="D9" s="69"/>
      <c r="E9" s="70" t="s">
        <v>18</v>
      </c>
      <c r="F9" s="71">
        <f>C21</f>
        <v>5431</v>
      </c>
      <c r="G9" s="72"/>
      <c r="I9" s="115"/>
      <c r="J9" s="61"/>
      <c r="K9" s="62"/>
    </row>
    <row r="10" spans="2:11" ht="15" customHeight="1" x14ac:dyDescent="0.3">
      <c r="B10" s="68" t="s">
        <v>16</v>
      </c>
      <c r="C10" s="71">
        <v>5750</v>
      </c>
      <c r="D10" s="69"/>
      <c r="E10" s="70" t="s">
        <v>5</v>
      </c>
      <c r="F10" s="71">
        <v>1500</v>
      </c>
      <c r="G10" s="72"/>
      <c r="I10" s="115"/>
      <c r="J10" s="61"/>
      <c r="K10" s="62"/>
    </row>
    <row r="11" spans="2:11" ht="15" customHeight="1" x14ac:dyDescent="0.3">
      <c r="B11" s="75" t="s">
        <v>23</v>
      </c>
      <c r="C11" s="76">
        <f>(C6*3)+C10+(C9*3)</f>
        <v>31043</v>
      </c>
      <c r="D11" s="77"/>
      <c r="E11" s="78" t="s">
        <v>24</v>
      </c>
      <c r="F11" s="76">
        <f>(F6*9)+F10+(F9*9)</f>
        <v>77379</v>
      </c>
      <c r="G11" s="79">
        <f>F11-C11</f>
        <v>46336</v>
      </c>
      <c r="I11" s="115"/>
      <c r="J11" s="61"/>
      <c r="K11" s="62"/>
    </row>
    <row r="12" spans="2:11" ht="15" customHeight="1" x14ac:dyDescent="0.3">
      <c r="B12" s="99"/>
      <c r="C12" s="100"/>
      <c r="D12" s="98"/>
      <c r="E12" s="99"/>
      <c r="F12" s="100"/>
      <c r="G12" s="110"/>
      <c r="I12" s="115"/>
      <c r="J12" s="61"/>
      <c r="K12" s="62"/>
    </row>
    <row r="13" spans="2:11" ht="15" customHeight="1" x14ac:dyDescent="0.3">
      <c r="B13" s="96" t="s">
        <v>35</v>
      </c>
      <c r="C13" s="97">
        <f>((C21*3)-(C20*3))</f>
        <v>15798</v>
      </c>
      <c r="D13" s="98"/>
      <c r="E13" s="99"/>
      <c r="F13" s="100">
        <f>C21*9</f>
        <v>48879</v>
      </c>
      <c r="G13" s="101"/>
      <c r="I13" s="115"/>
      <c r="J13" s="61"/>
      <c r="K13" s="62"/>
    </row>
    <row r="14" spans="2:11" ht="15" customHeight="1" x14ac:dyDescent="0.3">
      <c r="B14" s="80"/>
      <c r="C14" s="81"/>
      <c r="D14" s="82"/>
      <c r="E14" s="80"/>
      <c r="F14" s="81"/>
      <c r="G14" s="83"/>
      <c r="I14" s="115"/>
      <c r="J14" s="61"/>
      <c r="K14" s="62"/>
    </row>
    <row r="15" spans="2:11" ht="15" customHeight="1" x14ac:dyDescent="0.3">
      <c r="B15" s="113" t="s">
        <v>42</v>
      </c>
      <c r="C15" s="38"/>
      <c r="D15" s="12"/>
      <c r="E15" s="12"/>
      <c r="F15" s="12"/>
      <c r="G15" s="13"/>
      <c r="I15" s="115"/>
      <c r="J15" s="61"/>
      <c r="K15" s="62"/>
    </row>
    <row r="16" spans="2:11" ht="15" customHeight="1" x14ac:dyDescent="0.3">
      <c r="B16" s="102" t="s">
        <v>19</v>
      </c>
      <c r="C16" s="103" t="s">
        <v>32</v>
      </c>
      <c r="D16" s="12"/>
      <c r="E16" s="12"/>
      <c r="F16" s="12"/>
      <c r="G16" s="13"/>
      <c r="I16" s="115"/>
      <c r="J16" s="61"/>
      <c r="K16" s="63"/>
    </row>
    <row r="17" spans="2:11" ht="15" customHeight="1" x14ac:dyDescent="0.3">
      <c r="B17" s="84" t="s">
        <v>39</v>
      </c>
      <c r="C17" s="104">
        <f>C6*D17</f>
        <v>3000</v>
      </c>
      <c r="D17" s="107">
        <v>1</v>
      </c>
      <c r="E17" s="12" t="s">
        <v>33</v>
      </c>
      <c r="F17" s="12"/>
      <c r="G17" s="13"/>
      <c r="I17" s="115"/>
      <c r="J17" s="61"/>
      <c r="K17" s="63"/>
    </row>
    <row r="18" spans="2:11" ht="15" customHeight="1" x14ac:dyDescent="0.3">
      <c r="B18" s="105" t="s">
        <v>40</v>
      </c>
      <c r="C18" s="106">
        <f>D18*22</f>
        <v>946</v>
      </c>
      <c r="D18" s="108">
        <v>43</v>
      </c>
      <c r="E18" s="12" t="s">
        <v>34</v>
      </c>
      <c r="F18" s="12"/>
      <c r="G18" s="13"/>
      <c r="I18" s="115"/>
      <c r="J18" s="61"/>
      <c r="K18" s="63"/>
    </row>
    <row r="19" spans="2:11" ht="15" customHeight="1" x14ac:dyDescent="0.3">
      <c r="B19" s="84" t="s">
        <v>13</v>
      </c>
      <c r="C19" s="52">
        <f>60*22</f>
        <v>1320</v>
      </c>
      <c r="D19" s="12"/>
      <c r="E19" s="12"/>
      <c r="F19" s="12"/>
      <c r="G19" s="13"/>
      <c r="I19" s="115"/>
      <c r="J19" s="61"/>
      <c r="K19" s="63"/>
    </row>
    <row r="20" spans="2:11" ht="15" customHeight="1" x14ac:dyDescent="0.3">
      <c r="B20" s="84" t="s">
        <v>41</v>
      </c>
      <c r="C20" s="111">
        <v>165</v>
      </c>
      <c r="D20" s="12"/>
      <c r="E20" s="12"/>
      <c r="F20" s="12"/>
      <c r="G20" s="13"/>
      <c r="I20" s="115"/>
      <c r="J20" s="61"/>
      <c r="K20" s="61"/>
    </row>
    <row r="21" spans="2:11" ht="15" customHeight="1" x14ac:dyDescent="0.3">
      <c r="B21" s="53" t="s">
        <v>17</v>
      </c>
      <c r="C21" s="54">
        <f>C20+C19+C17+C18</f>
        <v>5431</v>
      </c>
      <c r="D21" s="12"/>
      <c r="E21" s="12"/>
      <c r="F21" s="12"/>
      <c r="G21" s="13"/>
      <c r="I21" s="115"/>
      <c r="J21" s="61"/>
      <c r="K21" s="61"/>
    </row>
    <row r="22" spans="2:11" x14ac:dyDescent="0.3">
      <c r="B22" s="12"/>
      <c r="C22" s="12"/>
      <c r="D22" s="12"/>
      <c r="E22" s="12"/>
      <c r="F22" s="12"/>
      <c r="G22" s="12"/>
    </row>
    <row r="23" spans="2:11" x14ac:dyDescent="0.3">
      <c r="B23" s="85" t="s">
        <v>30</v>
      </c>
      <c r="C23" s="86"/>
      <c r="D23" s="12"/>
      <c r="E23" s="12"/>
      <c r="F23" s="12"/>
      <c r="G23" s="87" t="s">
        <v>27</v>
      </c>
      <c r="K23" s="58"/>
    </row>
    <row r="24" spans="2:11" x14ac:dyDescent="0.3">
      <c r="B24" s="116" t="s">
        <v>31</v>
      </c>
      <c r="C24" s="117"/>
      <c r="D24" s="118"/>
      <c r="E24" s="118"/>
      <c r="F24" s="12"/>
      <c r="G24" s="88" t="s">
        <v>28</v>
      </c>
    </row>
    <row r="25" spans="2:11" x14ac:dyDescent="0.3">
      <c r="B25" s="12"/>
      <c r="C25" s="12"/>
      <c r="D25" s="12"/>
      <c r="E25" s="12"/>
      <c r="F25" s="12"/>
      <c r="G25" s="12"/>
    </row>
  </sheetData>
  <sheetProtection algorithmName="SHA-512" hashValue="pc1MrARfEJT5yAqEU6ISxuw1HQYXQ+6XJleC7F3+syaBzJXY/Bn+bXgBDXqXCbbkqZmU4S9IFoJqBWTwSmGsPA==" saltValue="OCZOPpJI/IKipW4djvtj8g==" spinCount="100000" sheet="1" objects="1" scenarios="1"/>
  <mergeCells count="4">
    <mergeCell ref="I6:I7"/>
    <mergeCell ref="I8:I19"/>
    <mergeCell ref="I20:I21"/>
    <mergeCell ref="B24:E24"/>
  </mergeCells>
  <hyperlinks>
    <hyperlink ref="G23" r:id="rId1" xr:uid="{BBE3922D-343C-4A4A-9194-16BB06375416}"/>
  </hyperlink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Voorbeelden</vt:lpstr>
      <vt:lpstr>Berekening Verzuimverzekeraar</vt:lpstr>
      <vt:lpstr>Berekening Eigen risicodrager </vt:lpstr>
      <vt:lpstr>'Berekening Eigen risicodrager '!Afdrukbereik</vt:lpstr>
      <vt:lpstr>'Berekening Verzuimverzekeraar'!Afdrukbereik</vt:lpstr>
      <vt:lpstr>Voorbeelden!Afdrukbereik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ZBook</cp:lastModifiedBy>
  <cp:lastPrinted>2020-03-03T09:09:39Z</cp:lastPrinted>
  <dcterms:created xsi:type="dcterms:W3CDTF">2020-02-28T12:02:38Z</dcterms:created>
  <dcterms:modified xsi:type="dcterms:W3CDTF">2020-03-05T09:57:20Z</dcterms:modified>
</cp:coreProperties>
</file>